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picone/Library/CloudStorage/Dropbox/book_sections/dpath/ARCHIVES/"/>
    </mc:Choice>
  </mc:AlternateContent>
  <xr:revisionPtr revIDLastSave="0" documentId="8_{A214D730-66AD-0B4E-8BB3-77E1AB173188}" xr6:coauthVersionLast="47" xr6:coauthVersionMax="47" xr10:uidLastSave="{00000000-0000-0000-0000-000000000000}"/>
  <bookViews>
    <workbookView xWindow="0" yWindow="760" windowWidth="23360" windowHeight="168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4" i="1"/>
  <c r="N25" i="1" s="1"/>
  <c r="L24" i="1"/>
  <c r="L25" i="1" s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H6" i="1"/>
  <c r="P5" i="1"/>
  <c r="I5" i="1"/>
  <c r="P4" i="1"/>
  <c r="I4" i="1"/>
  <c r="G4" i="1"/>
  <c r="B4" i="1"/>
  <c r="G3" i="1" s="1"/>
  <c r="P3" i="1"/>
  <c r="P24" i="1" s="1"/>
  <c r="P25" i="1" s="1"/>
  <c r="I3" i="1" l="1"/>
  <c r="I6" i="1" s="1"/>
  <c r="G6" i="1"/>
</calcChain>
</file>

<file path=xl/sharedStrings.xml><?xml version="1.0" encoding="utf-8"?>
<sst xmlns="http://schemas.openxmlformats.org/spreadsheetml/2006/main" count="123" uniqueCount="79">
  <si>
    <t>Sources</t>
  </si>
  <si>
    <t># of Slides</t>
  </si>
  <si>
    <t>Structure</t>
  </si>
  <si>
    <t>Work Stage</t>
  </si>
  <si>
    <t>Tissue</t>
  </si>
  <si>
    <t>TUH</t>
  </si>
  <si>
    <t>FCCC</t>
  </si>
  <si>
    <t>All</t>
  </si>
  <si>
    <t>Combination of</t>
  </si>
  <si>
    <t>/data/isip/data/tuh_dpath/work/scans/</t>
  </si>
  <si>
    <t>sorted into date folders</t>
  </si>
  <si>
    <t>Unprocessed including renamed to spec #</t>
  </si>
  <si>
    <t>Unprocessed</t>
  </si>
  <si>
    <t>breast</t>
  </si>
  <si>
    <t>abdomen</t>
  </si>
  <si>
    <t>breast, breast</t>
  </si>
  <si>
    <t>Unprocessed without tmp folder below</t>
  </si>
  <si>
    <t>Renamed to specimen #</t>
  </si>
  <si>
    <t>cardio</t>
  </si>
  <si>
    <t>bone</t>
  </si>
  <si>
    <t>skeletal</t>
  </si>
  <si>
    <t>skelet, bone</t>
  </si>
  <si>
    <t>/data/isip/data/tuh_dpath/work/scans/tmp</t>
  </si>
  <si>
    <t>in spec # folders</t>
  </si>
  <si>
    <t>Processed</t>
  </si>
  <si>
    <t>gastro</t>
  </si>
  <si>
    <t>/data/isip/data/tuh_dpath/identified/svs</t>
  </si>
  <si>
    <t>tissue types here</t>
  </si>
  <si>
    <t>Total</t>
  </si>
  <si>
    <t>gyneco</t>
  </si>
  <si>
    <t>gyno</t>
  </si>
  <si>
    <t>gastro, lowgas, upgas</t>
  </si>
  <si>
    <t>hdneck</t>
  </si>
  <si>
    <t>head</t>
  </si>
  <si>
    <t>gyneco, gyno</t>
  </si>
  <si>
    <t>/data/isip/data/fccc_dpath/work/scans</t>
  </si>
  <si>
    <t>in date folders</t>
  </si>
  <si>
    <t>hernia</t>
  </si>
  <si>
    <t>limb</t>
  </si>
  <si>
    <t>head/neck</t>
  </si>
  <si>
    <t>hdneck, head, neck, mouth</t>
  </si>
  <si>
    <t>/data/isip/data/fccc_dpath/work/tmp</t>
  </si>
  <si>
    <t>in 10 folders of 100</t>
  </si>
  <si>
    <t>lymphn</t>
  </si>
  <si>
    <t>lowgas</t>
  </si>
  <si>
    <t>lymph</t>
  </si>
  <si>
    <t>lymphn, lymph</t>
  </si>
  <si>
    <t>/data/isip/data/fccc_dpath/work/processed_slides/</t>
  </si>
  <si>
    <t>nervsy</t>
  </si>
  <si>
    <t>lung</t>
  </si>
  <si>
    <t>urinary/prostate</t>
  </si>
  <si>
    <t>urinpr, urinpr</t>
  </si>
  <si>
    <t>pulmon</t>
  </si>
  <si>
    <t>soft tissue</t>
  </si>
  <si>
    <t>softts, sftis</t>
  </si>
  <si>
    <t>skelet</t>
  </si>
  <si>
    <t>mouth</t>
  </si>
  <si>
    <t>skin</t>
  </si>
  <si>
    <t>skints, skin</t>
  </si>
  <si>
    <t>skints</t>
  </si>
  <si>
    <t>neck</t>
  </si>
  <si>
    <t>pulmon, lung</t>
  </si>
  <si>
    <t>softts</t>
  </si>
  <si>
    <t>sftis</t>
  </si>
  <si>
    <t>spinal</t>
  </si>
  <si>
    <t>nervous system</t>
  </si>
  <si>
    <t>tonsil</t>
  </si>
  <si>
    <t>thoracic</t>
  </si>
  <si>
    <t>urinpr</t>
  </si>
  <si>
    <t>thyroid</t>
  </si>
  <si>
    <t>unknown</t>
  </si>
  <si>
    <t>upgas</t>
  </si>
  <si>
    <t>Total from cmd</t>
  </si>
  <si>
    <t>Total from sum</t>
  </si>
  <si>
    <t>Error between sums</t>
  </si>
  <si>
    <t>Combined Total</t>
  </si>
  <si>
    <t>Notes</t>
  </si>
  <si>
    <t>cmd used on 009:</t>
  </si>
  <si>
    <t>find /data/isip/data/&lt;path here&gt; -type f -name '*.svs'| wc 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</si>
</sst>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&quot;Arial&quot;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6FA8DC"/>
        <bgColor rgb="FF6FA8DC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7" borderId="0" xfId="0" applyFont="1" applyFill="1"/>
    <xf numFmtId="0" fontId="2" fillId="2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11" borderId="3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6" borderId="0" xfId="0" applyFont="1" applyFill="1"/>
    <xf numFmtId="0" fontId="2" fillId="0" borderId="0" xfId="0" applyFont="1"/>
    <xf numFmtId="0" fontId="0" fillId="0" borderId="0" xfId="0"/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sz="1400" b="0">
                <a:solidFill>
                  <a:srgbClr val="757575"/>
                </a:solidFill>
                <a:latin typeface="+mn-lt"/>
              </a:rPr>
              <a:t>Processed Slides By Tissue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91542723826194"/>
          <c:y val="0.23576633144201664"/>
          <c:w val="0.56835860795178383"/>
          <c:h val="0.67856501076354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615-4EC7-B867-DAE014C0A49E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615-4EC7-B867-DAE014C0A49E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615-4EC7-B867-DAE014C0A49E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615-4EC7-B867-DAE014C0A49E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2615-4EC7-B867-DAE014C0A49E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2615-4EC7-B867-DAE014C0A49E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2615-4EC7-B867-DAE014C0A49E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2615-4EC7-B867-DAE014C0A49E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2615-4EC7-B867-DAE014C0A49E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2615-4EC7-B867-DAE014C0A49E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2615-4EC7-B867-DAE014C0A49E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2615-4EC7-B867-DAE014C0A49E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2615-4EC7-B867-DAE014C0A49E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2615-4EC7-B867-DAE014C0A49E}"/>
              </c:ext>
            </c:extLst>
          </c:dPt>
          <c:dPt>
            <c:idx val="14"/>
            <c:bubble3D val="0"/>
            <c:spPr>
              <a:solidFill>
                <a:srgbClr val="FDE49B"/>
              </a:solidFill>
            </c:spPr>
            <c:extLst>
              <c:ext xmlns:c16="http://schemas.microsoft.com/office/drawing/2014/chart" uri="{C3380CC4-5D6E-409C-BE32-E72D297353CC}">
                <c16:uniqueId val="{0000001D-2615-4EC7-B867-DAE014C0A49E}"/>
              </c:ext>
            </c:extLst>
          </c:dPt>
          <c:dPt>
            <c:idx val="15"/>
            <c:bubble3D val="0"/>
            <c:spPr>
              <a:solidFill>
                <a:srgbClr val="AEDCBA"/>
              </a:solidFill>
            </c:spPr>
            <c:extLst>
              <c:ext xmlns:c16="http://schemas.microsoft.com/office/drawing/2014/chart" uri="{C3380CC4-5D6E-409C-BE32-E72D297353CC}">
                <c16:uniqueId val="{0000001F-2615-4EC7-B867-DAE014C0A49E}"/>
              </c:ext>
            </c:extLst>
          </c:dPt>
          <c:dPt>
            <c:idx val="16"/>
            <c:bubble3D val="0"/>
            <c:spPr>
              <a:solidFill>
                <a:srgbClr val="FFC599"/>
              </a:solidFill>
            </c:spPr>
            <c:extLst>
              <c:ext xmlns:c16="http://schemas.microsoft.com/office/drawing/2014/chart" uri="{C3380CC4-5D6E-409C-BE32-E72D297353CC}">
                <c16:uniqueId val="{00000021-2615-4EC7-B867-DAE014C0A49E}"/>
              </c:ext>
            </c:extLst>
          </c:dPt>
          <c:dPt>
            <c:idx val="17"/>
            <c:bubble3D val="0"/>
            <c:spPr>
              <a:solidFill>
                <a:srgbClr val="B5E5E8"/>
              </a:solidFill>
            </c:spPr>
            <c:extLst>
              <c:ext xmlns:c16="http://schemas.microsoft.com/office/drawing/2014/chart" uri="{C3380CC4-5D6E-409C-BE32-E72D297353CC}">
                <c16:uniqueId val="{00000023-2615-4EC7-B867-DAE014C0A49E}"/>
              </c:ext>
            </c:extLst>
          </c:dPt>
          <c:dPt>
            <c:idx val="18"/>
            <c:bubble3D val="0"/>
            <c:spPr>
              <a:solidFill>
                <a:srgbClr val="ECF3FE"/>
              </a:solidFill>
            </c:spPr>
            <c:extLst>
              <c:ext xmlns:c16="http://schemas.microsoft.com/office/drawing/2014/chart" uri="{C3380CC4-5D6E-409C-BE32-E72D297353CC}">
                <c16:uniqueId val="{00000025-2615-4EC7-B867-DAE014C0A49E}"/>
              </c:ext>
            </c:extLst>
          </c:dPt>
          <c:dPt>
            <c:idx val="19"/>
            <c:bubble3D val="0"/>
            <c:spPr>
              <a:solidFill>
                <a:srgbClr val="FDECEB"/>
              </a:solidFill>
            </c:spPr>
            <c:extLst>
              <c:ext xmlns:c16="http://schemas.microsoft.com/office/drawing/2014/chart" uri="{C3380CC4-5D6E-409C-BE32-E72D297353CC}">
                <c16:uniqueId val="{00000027-2615-4EC7-B867-DAE014C0A49E}"/>
              </c:ext>
            </c:extLst>
          </c:dPt>
          <c:dLbls>
            <c:dLbl>
              <c:idx val="0"/>
              <c:layout>
                <c:manualLayout>
                  <c:x val="2.4677748614756488E-2"/>
                  <c:y val="2.88464135406671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15-4EC7-B867-DAE014C0A49E}"/>
                </c:ext>
              </c:extLst>
            </c:dLbl>
            <c:dLbl>
              <c:idx val="1"/>
              <c:layout>
                <c:manualLayout>
                  <c:x val="1.609004892906905E-2"/>
                  <c:y val="4.557283337648558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EC7-B867-DAE014C0A4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15-4EC7-B867-DAE014C0A49E}"/>
                </c:ext>
              </c:extLst>
            </c:dLbl>
            <c:dLbl>
              <c:idx val="3"/>
              <c:layout>
                <c:manualLayout>
                  <c:x val="-6.5441819772528434E-3"/>
                  <c:y val="3.38575569736568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15-4EC7-B867-DAE014C0A49E}"/>
                </c:ext>
              </c:extLst>
            </c:dLbl>
            <c:dLbl>
              <c:idx val="4"/>
              <c:layout>
                <c:manualLayout>
                  <c:x val="1.1598781633778013E-3"/>
                  <c:y val="1.3925280616518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15-4EC7-B867-DAE014C0A49E}"/>
                </c:ext>
              </c:extLst>
            </c:dLbl>
            <c:dLbl>
              <c:idx val="5"/>
              <c:layout>
                <c:manualLayout>
                  <c:x val="-8.1946469654256178E-3"/>
                  <c:y val="-1.658670809282302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15-4EC7-B867-DAE014C0A49E}"/>
                </c:ext>
              </c:extLst>
            </c:dLbl>
            <c:dLbl>
              <c:idx val="6"/>
              <c:layout>
                <c:manualLayout>
                  <c:x val="-4.2826058779689577E-2"/>
                  <c:y val="2.0694183592085201E-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15-4EC7-B867-DAE014C0A49E}"/>
                </c:ext>
              </c:extLst>
            </c:dLbl>
            <c:dLbl>
              <c:idx val="7"/>
              <c:layout>
                <c:manualLayout>
                  <c:x val="-9.2743268202585757E-3"/>
                  <c:y val="2.05406722612284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15-4EC7-B867-DAE014C0A49E}"/>
                </c:ext>
              </c:extLst>
            </c:dLbl>
            <c:dLbl>
              <c:idx val="8"/>
              <c:layout>
                <c:manualLayout>
                  <c:x val="-8.3260263763325917E-2"/>
                  <c:y val="2.05409644187059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15-4EC7-B867-DAE014C0A49E}"/>
                </c:ext>
              </c:extLst>
            </c:dLbl>
            <c:dLbl>
              <c:idx val="9"/>
              <c:layout>
                <c:manualLayout>
                  <c:x val="-2.2346975146625189E-2"/>
                  <c:y val="-1.61430872996790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15-4EC7-B867-DAE014C0A49E}"/>
                </c:ext>
              </c:extLst>
            </c:dLbl>
            <c:dLbl>
              <c:idx val="10"/>
              <c:layout>
                <c:manualLayout>
                  <c:x val="3.343556592462979E-2"/>
                  <c:y val="-1.5856614040826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15-4EC7-B867-DAE014C0A49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15-4EC7-B867-DAE014C0A49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15-4EC7-B867-DAE014C0A49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15-4EC7-B867-DAE014C0A49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15-4EC7-B867-DAE014C0A4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15-4EC7-B867-DAE014C0A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15-4EC7-B867-DAE014C0A49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15-4EC7-B867-DAE014C0A49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15-4EC7-B867-DAE014C0A49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15-4EC7-B867-DAE014C0A49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Sheet1!$O$3:$O$22</c:f>
              <c:strCache>
                <c:ptCount val="20"/>
                <c:pt idx="0">
                  <c:v>breast</c:v>
                </c:pt>
                <c:pt idx="1">
                  <c:v>skeletal</c:v>
                </c:pt>
                <c:pt idx="2">
                  <c:v>cardio</c:v>
                </c:pt>
                <c:pt idx="3">
                  <c:v>gastro</c:v>
                </c:pt>
                <c:pt idx="4">
                  <c:v>gyneco</c:v>
                </c:pt>
                <c:pt idx="5">
                  <c:v>head/neck</c:v>
                </c:pt>
                <c:pt idx="6">
                  <c:v>lymph</c:v>
                </c:pt>
                <c:pt idx="7">
                  <c:v>urinary/prostate</c:v>
                </c:pt>
                <c:pt idx="8">
                  <c:v>soft tissue</c:v>
                </c:pt>
                <c:pt idx="9">
                  <c:v>skin</c:v>
                </c:pt>
                <c:pt idx="10">
                  <c:v>lung</c:v>
                </c:pt>
                <c:pt idx="11">
                  <c:v>hernia</c:v>
                </c:pt>
                <c:pt idx="12">
                  <c:v>nervous system</c:v>
                </c:pt>
                <c:pt idx="13">
                  <c:v>spinal</c:v>
                </c:pt>
                <c:pt idx="14">
                  <c:v>tonsil</c:v>
                </c:pt>
                <c:pt idx="15">
                  <c:v>abdomen</c:v>
                </c:pt>
                <c:pt idx="16">
                  <c:v>limb</c:v>
                </c:pt>
                <c:pt idx="17">
                  <c:v>thoracic</c:v>
                </c:pt>
                <c:pt idx="18">
                  <c:v>thyroid</c:v>
                </c:pt>
                <c:pt idx="19">
                  <c:v>unknown</c:v>
                </c:pt>
              </c:strCache>
            </c:strRef>
          </c:cat>
          <c:val>
            <c:numRef>
              <c:f>Sheet1!$P$3:$P$22</c:f>
              <c:numCache>
                <c:formatCode>General</c:formatCode>
                <c:ptCount val="20"/>
                <c:pt idx="0">
                  <c:v>3872</c:v>
                </c:pt>
                <c:pt idx="1">
                  <c:v>118</c:v>
                </c:pt>
                <c:pt idx="2">
                  <c:v>5</c:v>
                </c:pt>
                <c:pt idx="3">
                  <c:v>3234</c:v>
                </c:pt>
                <c:pt idx="4">
                  <c:v>1547</c:v>
                </c:pt>
                <c:pt idx="5">
                  <c:v>302</c:v>
                </c:pt>
                <c:pt idx="6">
                  <c:v>1322</c:v>
                </c:pt>
                <c:pt idx="7">
                  <c:v>6874</c:v>
                </c:pt>
                <c:pt idx="8">
                  <c:v>228</c:v>
                </c:pt>
                <c:pt idx="9">
                  <c:v>167</c:v>
                </c:pt>
                <c:pt idx="10">
                  <c:v>451</c:v>
                </c:pt>
                <c:pt idx="11">
                  <c:v>7</c:v>
                </c:pt>
                <c:pt idx="12">
                  <c:v>6</c:v>
                </c:pt>
                <c:pt idx="13">
                  <c:v>37</c:v>
                </c:pt>
                <c:pt idx="14">
                  <c:v>32</c:v>
                </c:pt>
                <c:pt idx="15">
                  <c:v>48</c:v>
                </c:pt>
                <c:pt idx="16">
                  <c:v>1</c:v>
                </c:pt>
                <c:pt idx="17">
                  <c:v>9</c:v>
                </c:pt>
                <c:pt idx="18">
                  <c:v>102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615-4EC7-B867-DAE014C0A4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spPr>
    <a:solidFill>
      <a:srgbClr val="FFFFFF"/>
    </a:solidFill>
    <a:ln>
      <a:solidFill>
        <a:schemeClr val="accent1">
          <a:alpha val="9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682912</xdr:colOff>
      <xdr:row>10</xdr:row>
      <xdr:rowOff>187613</xdr:rowOff>
    </xdr:from>
    <xdr:ext cx="6172200" cy="5363826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0.34998</cdr:x>
      <cdr:y>0.05955</cdr:y>
    </cdr:from>
    <cdr:to>
      <cdr:x>0.66252</cdr:x>
      <cdr:y>0.10515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6660FE5-5C5D-41DB-9749-6C6097CEC9F1}"/>
            </a:ext>
          </a:extLst>
        </cdr:cNvPr>
        <cdr:cNvSpPr txBox="1"/>
      </cdr:nvSpPr>
      <cdr:spPr>
        <a:xfrm xmlns:a="http://schemas.openxmlformats.org/drawingml/2006/main">
          <a:off x="2160155" y="307880"/>
          <a:ext cx="1929053" cy="23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u="none" strike="noStrike" kern="1200" baseline="0">
              <a:solidFill>
                <a:srgbClr val="757575"/>
              </a:solidFill>
              <a:latin typeface="+mn-lt"/>
              <a:ea typeface="+mn-ea"/>
              <a:cs typeface="+mn-cs"/>
            </a:rPr>
            <a:t>Total Processed Slides: 18370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9"/>
  <sheetViews>
    <sheetView tabSelected="1" zoomScale="66" zoomScaleNormal="66" workbookViewId="0">
      <selection activeCell="I22" sqref="I22"/>
    </sheetView>
  </sheetViews>
  <sheetFormatPr baseColWidth="10" defaultColWidth="14.33203125" defaultRowHeight="15.75" customHeight="1"/>
  <cols>
    <col min="1" max="1" width="44.5" customWidth="1"/>
    <col min="3" max="3" width="25.6640625" customWidth="1"/>
    <col min="4" max="4" width="37.1640625" customWidth="1"/>
    <col min="5" max="5" width="11.33203125" customWidth="1"/>
    <col min="6" max="6" width="22.5" customWidth="1"/>
    <col min="11" max="11" width="18.33203125" customWidth="1"/>
    <col min="12" max="12" width="8.33203125" customWidth="1"/>
    <col min="13" max="13" width="18.33203125" customWidth="1"/>
    <col min="14" max="14" width="8.1640625" customWidth="1"/>
    <col min="15" max="15" width="17.6640625" customWidth="1"/>
    <col min="16" max="16" width="8.1640625" customWidth="1"/>
    <col min="17" max="17" width="24.33203125" customWidth="1"/>
    <col min="18" max="18" width="24.83203125" customWidth="1"/>
    <col min="19" max="19" width="24" customWidth="1"/>
  </cols>
  <sheetData>
    <row r="1" spans="1:2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5" t="s">
        <v>3</v>
      </c>
      <c r="G1" s="22"/>
      <c r="H1" s="22"/>
      <c r="I1" s="22"/>
      <c r="J1" s="2"/>
      <c r="K1" s="25" t="s">
        <v>4</v>
      </c>
      <c r="L1" s="22"/>
      <c r="M1" s="22"/>
      <c r="N1" s="22"/>
      <c r="O1" s="22"/>
      <c r="P1" s="22"/>
      <c r="Q1" s="22"/>
    </row>
    <row r="2" spans="1:21" ht="15.75" customHeight="1">
      <c r="A2" s="24" t="s">
        <v>5</v>
      </c>
      <c r="B2" s="22"/>
      <c r="C2" s="22"/>
      <c r="D2" s="22"/>
      <c r="F2" s="4"/>
      <c r="G2" s="3" t="s">
        <v>5</v>
      </c>
      <c r="H2" s="5" t="s">
        <v>6</v>
      </c>
      <c r="I2" s="6" t="s">
        <v>7</v>
      </c>
      <c r="K2" s="24" t="s">
        <v>5</v>
      </c>
      <c r="L2" s="22"/>
      <c r="M2" s="23" t="s">
        <v>6</v>
      </c>
      <c r="N2" s="22"/>
      <c r="O2" s="26" t="s">
        <v>7</v>
      </c>
      <c r="P2" s="22"/>
      <c r="Q2" s="7" t="s">
        <v>8</v>
      </c>
    </row>
    <row r="3" spans="1:21" ht="15.75" customHeight="1">
      <c r="A3" s="4" t="s">
        <v>9</v>
      </c>
      <c r="B3" s="4">
        <v>55143</v>
      </c>
      <c r="C3" s="4" t="s">
        <v>10</v>
      </c>
      <c r="D3" s="8" t="s">
        <v>11</v>
      </c>
      <c r="E3" s="4"/>
      <c r="F3" s="8" t="s">
        <v>12</v>
      </c>
      <c r="G3" s="4">
        <f t="shared" ref="G3:G4" si="0">B4</f>
        <v>54327</v>
      </c>
      <c r="H3" s="4">
        <v>9020</v>
      </c>
      <c r="I3" s="4">
        <f t="shared" ref="I3:I5" si="1">SUM(G3:H3)</f>
        <v>63347</v>
      </c>
      <c r="K3" s="9" t="s">
        <v>13</v>
      </c>
      <c r="L3" s="4">
        <v>3609</v>
      </c>
      <c r="M3" s="9" t="s">
        <v>14</v>
      </c>
      <c r="N3" s="4">
        <v>48</v>
      </c>
      <c r="O3" s="9" t="s">
        <v>13</v>
      </c>
      <c r="P3" s="4">
        <f>L3+N5</f>
        <v>3872</v>
      </c>
      <c r="Q3" s="10" t="s">
        <v>15</v>
      </c>
      <c r="T3" s="4"/>
      <c r="U3" s="4"/>
    </row>
    <row r="4" spans="1:21" ht="15.75" customHeight="1">
      <c r="B4" s="4">
        <f>B3-B5</f>
        <v>54327</v>
      </c>
      <c r="D4" s="8" t="s">
        <v>16</v>
      </c>
      <c r="F4" s="11" t="s">
        <v>17</v>
      </c>
      <c r="G4" s="4">
        <f t="shared" si="0"/>
        <v>816</v>
      </c>
      <c r="H4" s="4">
        <v>919</v>
      </c>
      <c r="I4" s="4">
        <f t="shared" si="1"/>
        <v>1735</v>
      </c>
      <c r="K4" s="9" t="s">
        <v>18</v>
      </c>
      <c r="L4" s="4">
        <v>5</v>
      </c>
      <c r="M4" s="9" t="s">
        <v>19</v>
      </c>
      <c r="N4" s="4">
        <v>6</v>
      </c>
      <c r="O4" s="9" t="s">
        <v>20</v>
      </c>
      <c r="P4" s="4">
        <f>N4+L12</f>
        <v>118</v>
      </c>
      <c r="Q4" s="10" t="s">
        <v>21</v>
      </c>
      <c r="T4" s="4"/>
      <c r="U4" s="4"/>
    </row>
    <row r="5" spans="1:21" ht="15.75" customHeight="1">
      <c r="A5" s="4" t="s">
        <v>22</v>
      </c>
      <c r="B5" s="4">
        <v>816</v>
      </c>
      <c r="C5" s="4" t="s">
        <v>23</v>
      </c>
      <c r="D5" s="11" t="s">
        <v>17</v>
      </c>
      <c r="F5" s="12" t="s">
        <v>24</v>
      </c>
      <c r="G5" s="4">
        <v>14460</v>
      </c>
      <c r="H5" s="4">
        <v>3910</v>
      </c>
      <c r="I5" s="4">
        <f t="shared" si="1"/>
        <v>18370</v>
      </c>
      <c r="K5" s="9" t="s">
        <v>25</v>
      </c>
      <c r="L5" s="4">
        <v>2657</v>
      </c>
      <c r="M5" s="9" t="s">
        <v>13</v>
      </c>
      <c r="N5" s="4">
        <v>263</v>
      </c>
      <c r="O5" s="9" t="s">
        <v>18</v>
      </c>
      <c r="P5" s="4">
        <f>L4</f>
        <v>5</v>
      </c>
      <c r="Q5" s="10" t="s">
        <v>18</v>
      </c>
      <c r="T5" s="4"/>
      <c r="U5" s="4"/>
    </row>
    <row r="6" spans="1:21" ht="15.75" customHeight="1">
      <c r="A6" s="4" t="s">
        <v>26</v>
      </c>
      <c r="B6" s="13">
        <v>14460</v>
      </c>
      <c r="C6" s="4" t="s">
        <v>27</v>
      </c>
      <c r="D6" s="12" t="s">
        <v>24</v>
      </c>
      <c r="F6" s="14" t="s">
        <v>28</v>
      </c>
      <c r="G6" s="15">
        <f t="shared" ref="G6:I6" si="2">SUM(G3:G5)</f>
        <v>69603</v>
      </c>
      <c r="H6" s="15">
        <f t="shared" si="2"/>
        <v>13849</v>
      </c>
      <c r="I6" s="16">
        <f t="shared" si="2"/>
        <v>83452</v>
      </c>
      <c r="K6" s="9" t="s">
        <v>29</v>
      </c>
      <c r="L6" s="4">
        <v>873</v>
      </c>
      <c r="M6" s="9" t="s">
        <v>30</v>
      </c>
      <c r="N6" s="4">
        <v>674</v>
      </c>
      <c r="O6" s="9" t="s">
        <v>25</v>
      </c>
      <c r="P6" s="4">
        <f>L5+N9+N19</f>
        <v>3234</v>
      </c>
      <c r="Q6" s="10" t="s">
        <v>31</v>
      </c>
      <c r="T6" s="4"/>
      <c r="U6" s="4"/>
    </row>
    <row r="7" spans="1:21" ht="15.75" customHeight="1">
      <c r="A7" s="23" t="s">
        <v>6</v>
      </c>
      <c r="B7" s="22"/>
      <c r="C7" s="22"/>
      <c r="D7" s="22"/>
      <c r="K7" s="9" t="s">
        <v>32</v>
      </c>
      <c r="L7" s="4">
        <v>162</v>
      </c>
      <c r="M7" s="9" t="s">
        <v>33</v>
      </c>
      <c r="N7" s="4">
        <v>14</v>
      </c>
      <c r="O7" s="9" t="s">
        <v>29</v>
      </c>
      <c r="P7" s="4">
        <f>L6+N6</f>
        <v>1547</v>
      </c>
      <c r="Q7" s="10" t="s">
        <v>34</v>
      </c>
      <c r="T7" s="4"/>
      <c r="U7" s="4"/>
    </row>
    <row r="8" spans="1:21" ht="15.75" customHeight="1">
      <c r="A8" s="4" t="s">
        <v>35</v>
      </c>
      <c r="B8" s="4">
        <v>9020</v>
      </c>
      <c r="C8" s="4" t="s">
        <v>36</v>
      </c>
      <c r="D8" s="8" t="s">
        <v>12</v>
      </c>
      <c r="K8" s="9" t="s">
        <v>37</v>
      </c>
      <c r="L8" s="4">
        <v>7</v>
      </c>
      <c r="M8" s="9" t="s">
        <v>38</v>
      </c>
      <c r="N8" s="4">
        <v>1</v>
      </c>
      <c r="O8" s="9" t="s">
        <v>39</v>
      </c>
      <c r="P8" s="4">
        <f>L7+N7+N13+N12</f>
        <v>302</v>
      </c>
      <c r="Q8" s="10" t="s">
        <v>40</v>
      </c>
      <c r="T8" s="4"/>
      <c r="U8" s="4"/>
    </row>
    <row r="9" spans="1:21" ht="15.75" customHeight="1">
      <c r="A9" s="4" t="s">
        <v>41</v>
      </c>
      <c r="B9" s="4">
        <v>919</v>
      </c>
      <c r="C9" s="4" t="s">
        <v>42</v>
      </c>
      <c r="D9" s="11" t="s">
        <v>17</v>
      </c>
      <c r="K9" s="9" t="s">
        <v>43</v>
      </c>
      <c r="L9" s="4">
        <v>1268</v>
      </c>
      <c r="M9" s="9" t="s">
        <v>44</v>
      </c>
      <c r="N9" s="4">
        <v>355</v>
      </c>
      <c r="O9" s="9" t="s">
        <v>45</v>
      </c>
      <c r="P9" s="4">
        <f>L9+N11</f>
        <v>1322</v>
      </c>
      <c r="Q9" s="10" t="s">
        <v>46</v>
      </c>
      <c r="T9" s="4"/>
      <c r="U9" s="4"/>
    </row>
    <row r="10" spans="1:21" ht="15.75" customHeight="1">
      <c r="A10" s="4" t="s">
        <v>47</v>
      </c>
      <c r="B10" s="4">
        <v>3910</v>
      </c>
      <c r="C10" s="4" t="s">
        <v>27</v>
      </c>
      <c r="D10" s="12" t="s">
        <v>24</v>
      </c>
      <c r="K10" s="9" t="s">
        <v>48</v>
      </c>
      <c r="L10" s="4">
        <v>6</v>
      </c>
      <c r="M10" s="9" t="s">
        <v>49</v>
      </c>
      <c r="N10" s="4">
        <v>327</v>
      </c>
      <c r="O10" s="9" t="s">
        <v>50</v>
      </c>
      <c r="P10" s="4">
        <f>L17+N20</f>
        <v>6874</v>
      </c>
      <c r="Q10" s="10" t="s">
        <v>51</v>
      </c>
      <c r="T10" s="4"/>
      <c r="U10" s="4"/>
    </row>
    <row r="11" spans="1:21" ht="15.75" customHeight="1">
      <c r="K11" s="9" t="s">
        <v>52</v>
      </c>
      <c r="L11" s="4">
        <v>124</v>
      </c>
      <c r="M11" s="9" t="s">
        <v>45</v>
      </c>
      <c r="N11" s="4">
        <v>54</v>
      </c>
      <c r="O11" s="9" t="s">
        <v>53</v>
      </c>
      <c r="P11" s="4">
        <f>L14+N14</f>
        <v>228</v>
      </c>
      <c r="Q11" s="10" t="s">
        <v>54</v>
      </c>
      <c r="T11" s="4"/>
      <c r="U11" s="4"/>
    </row>
    <row r="12" spans="1:21" ht="15.75" customHeight="1">
      <c r="K12" s="9" t="s">
        <v>55</v>
      </c>
      <c r="L12" s="4">
        <v>112</v>
      </c>
      <c r="M12" s="9" t="s">
        <v>56</v>
      </c>
      <c r="N12" s="4">
        <v>89</v>
      </c>
      <c r="O12" s="9" t="s">
        <v>57</v>
      </c>
      <c r="P12" s="4">
        <f>L13+N15</f>
        <v>167</v>
      </c>
      <c r="Q12" s="10" t="s">
        <v>58</v>
      </c>
      <c r="T12" s="4"/>
      <c r="U12" s="4"/>
    </row>
    <row r="13" spans="1:21" ht="15.75" customHeight="1">
      <c r="K13" s="9" t="s">
        <v>59</v>
      </c>
      <c r="L13" s="4">
        <v>61</v>
      </c>
      <c r="M13" s="9" t="s">
        <v>60</v>
      </c>
      <c r="N13" s="4">
        <v>37</v>
      </c>
      <c r="O13" s="9" t="s">
        <v>49</v>
      </c>
      <c r="P13" s="4">
        <f>L11+N10</f>
        <v>451</v>
      </c>
      <c r="Q13" s="10" t="s">
        <v>61</v>
      </c>
      <c r="T13" s="4"/>
      <c r="U13" s="4"/>
    </row>
    <row r="14" spans="1:21" ht="15.75" customHeight="1">
      <c r="F14" s="4"/>
      <c r="G14" s="4"/>
      <c r="H14" s="17"/>
      <c r="I14" s="4"/>
      <c r="K14" s="9" t="s">
        <v>62</v>
      </c>
      <c r="L14" s="4">
        <v>118</v>
      </c>
      <c r="M14" s="9" t="s">
        <v>63</v>
      </c>
      <c r="N14" s="4">
        <v>110</v>
      </c>
      <c r="O14" s="9" t="s">
        <v>37</v>
      </c>
      <c r="P14" s="4">
        <f>L8</f>
        <v>7</v>
      </c>
      <c r="Q14" s="10" t="s">
        <v>37</v>
      </c>
      <c r="T14" s="4"/>
      <c r="U14" s="4"/>
    </row>
    <row r="15" spans="1:21" ht="15.75" customHeight="1">
      <c r="F15" s="4"/>
      <c r="G15" s="4"/>
      <c r="H15" s="4"/>
      <c r="I15" s="4"/>
      <c r="K15" s="9" t="s">
        <v>64</v>
      </c>
      <c r="L15" s="4">
        <v>37</v>
      </c>
      <c r="M15" s="9" t="s">
        <v>57</v>
      </c>
      <c r="N15" s="4">
        <v>106</v>
      </c>
      <c r="O15" s="9" t="s">
        <v>65</v>
      </c>
      <c r="P15" s="4">
        <f>L10</f>
        <v>6</v>
      </c>
      <c r="Q15" s="10" t="s">
        <v>48</v>
      </c>
      <c r="T15" s="4"/>
      <c r="U15" s="4"/>
    </row>
    <row r="16" spans="1:21" ht="15.75" customHeight="1">
      <c r="F16" s="4"/>
      <c r="G16" s="17"/>
      <c r="H16" s="17"/>
      <c r="I16" s="17"/>
      <c r="K16" s="9" t="s">
        <v>66</v>
      </c>
      <c r="L16" s="4">
        <v>32</v>
      </c>
      <c r="M16" s="9" t="s">
        <v>67</v>
      </c>
      <c r="N16" s="4">
        <v>9</v>
      </c>
      <c r="O16" s="9" t="s">
        <v>64</v>
      </c>
      <c r="P16" s="4">
        <f t="shared" ref="P16:P17" si="3">L15</f>
        <v>37</v>
      </c>
      <c r="Q16" s="10" t="s">
        <v>64</v>
      </c>
      <c r="T16" s="4"/>
      <c r="U16" s="4"/>
    </row>
    <row r="17" spans="1:21" ht="15.75" customHeight="1">
      <c r="G17" s="4"/>
      <c r="H17" s="4"/>
      <c r="I17" s="18"/>
      <c r="K17" s="9" t="s">
        <v>68</v>
      </c>
      <c r="L17" s="4">
        <v>5389</v>
      </c>
      <c r="M17" s="9" t="s">
        <v>69</v>
      </c>
      <c r="N17" s="4">
        <v>102</v>
      </c>
      <c r="O17" s="9" t="s">
        <v>66</v>
      </c>
      <c r="P17" s="4">
        <f t="shared" si="3"/>
        <v>32</v>
      </c>
      <c r="Q17" s="10" t="s">
        <v>66</v>
      </c>
      <c r="T17" s="4"/>
      <c r="U17" s="4"/>
    </row>
    <row r="18" spans="1:21" ht="13">
      <c r="F18" s="4"/>
      <c r="G18" s="4"/>
      <c r="H18" s="4"/>
      <c r="I18" s="4"/>
      <c r="M18" s="9" t="s">
        <v>70</v>
      </c>
      <c r="N18" s="4">
        <v>8</v>
      </c>
      <c r="O18" s="9" t="s">
        <v>14</v>
      </c>
      <c r="P18" s="4">
        <f>N3</f>
        <v>48</v>
      </c>
      <c r="Q18" s="10" t="s">
        <v>14</v>
      </c>
      <c r="U18" s="4"/>
    </row>
    <row r="19" spans="1:21" ht="13">
      <c r="F19" s="4"/>
      <c r="G19" s="4"/>
      <c r="H19" s="4"/>
      <c r="I19" s="4"/>
      <c r="M19" s="9" t="s">
        <v>71</v>
      </c>
      <c r="N19" s="4">
        <v>222</v>
      </c>
      <c r="O19" s="9" t="s">
        <v>38</v>
      </c>
      <c r="P19" s="4">
        <f>N8</f>
        <v>1</v>
      </c>
      <c r="Q19" s="10" t="s">
        <v>38</v>
      </c>
      <c r="U19" s="4"/>
    </row>
    <row r="20" spans="1:21" ht="13">
      <c r="F20" s="4"/>
      <c r="G20" s="4"/>
      <c r="H20" s="4"/>
      <c r="I20" s="4"/>
      <c r="M20" s="9" t="s">
        <v>68</v>
      </c>
      <c r="N20" s="4">
        <v>1485</v>
      </c>
      <c r="O20" s="9" t="s">
        <v>67</v>
      </c>
      <c r="P20" s="4">
        <f t="shared" ref="P20:P22" si="4">N16</f>
        <v>9</v>
      </c>
      <c r="Q20" s="10" t="s">
        <v>67</v>
      </c>
      <c r="U20" s="4"/>
    </row>
    <row r="21" spans="1:21" ht="13">
      <c r="F21" s="4"/>
      <c r="G21" s="4"/>
      <c r="H21" s="4"/>
      <c r="I21" s="4"/>
      <c r="O21" s="9" t="s">
        <v>69</v>
      </c>
      <c r="P21" s="4">
        <f t="shared" si="4"/>
        <v>102</v>
      </c>
      <c r="Q21" s="10" t="s">
        <v>69</v>
      </c>
    </row>
    <row r="22" spans="1:21" ht="13">
      <c r="O22" s="9" t="s">
        <v>70</v>
      </c>
      <c r="P22" s="4">
        <f t="shared" si="4"/>
        <v>8</v>
      </c>
      <c r="Q22" s="10" t="s">
        <v>70</v>
      </c>
    </row>
    <row r="23" spans="1:21" ht="13">
      <c r="K23" s="4" t="s">
        <v>72</v>
      </c>
      <c r="L23" s="4">
        <v>14460</v>
      </c>
      <c r="M23" s="4" t="s">
        <v>72</v>
      </c>
      <c r="N23" s="4">
        <v>3910</v>
      </c>
    </row>
    <row r="24" spans="1:21" ht="13">
      <c r="K24" s="14" t="s">
        <v>73</v>
      </c>
      <c r="L24" s="15">
        <f>SUM(L3:L17)</f>
        <v>14460</v>
      </c>
      <c r="M24" s="15" t="s">
        <v>73</v>
      </c>
      <c r="N24" s="15">
        <f>SUM(N3:N20)</f>
        <v>3910</v>
      </c>
      <c r="O24" s="15" t="s">
        <v>28</v>
      </c>
      <c r="P24" s="19">
        <f>SUM(P3:P22)</f>
        <v>18370</v>
      </c>
    </row>
    <row r="25" spans="1:21" ht="13">
      <c r="K25" s="4" t="s">
        <v>74</v>
      </c>
      <c r="L25" s="4">
        <f>L23-L24</f>
        <v>0</v>
      </c>
      <c r="M25" s="4" t="s">
        <v>74</v>
      </c>
      <c r="N25" s="4">
        <f>N23-N24</f>
        <v>0</v>
      </c>
      <c r="O25" s="4" t="s">
        <v>74</v>
      </c>
      <c r="P25" s="4">
        <f>P24-N26</f>
        <v>0</v>
      </c>
    </row>
    <row r="26" spans="1:21" ht="13">
      <c r="M26" s="20" t="s">
        <v>75</v>
      </c>
      <c r="N26" s="20">
        <f>L23+N23</f>
        <v>18370</v>
      </c>
    </row>
    <row r="27" spans="1:21" ht="13">
      <c r="A27" s="4" t="s">
        <v>76</v>
      </c>
    </row>
    <row r="28" spans="1:21" ht="13">
      <c r="A28" s="4" t="s">
        <v>77</v>
      </c>
    </row>
    <row r="29" spans="1:21" ht="13">
      <c r="A29" s="21" t="s">
        <v>78</v>
      </c>
      <c r="B29" s="22"/>
    </row>
  </sheetData>
  <mergeCells count="8">
    <mergeCell ref="A29:B29"/>
    <mergeCell ref="A7:D7"/>
    <mergeCell ref="A2:D2"/>
    <mergeCell ref="F1:I1"/>
    <mergeCell ref="K1:Q1"/>
    <mergeCell ref="K2:L2"/>
    <mergeCell ref="M2:N2"/>
    <mergeCell ref="O2:P2"/>
  </mergeCells>
  <conditionalFormatting sqref="L25 N25 P25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wevodauz</dc:creator>
  <cp:lastModifiedBy>Joseph Picone</cp:lastModifiedBy>
  <dcterms:created xsi:type="dcterms:W3CDTF">2021-12-30T17:20:08Z</dcterms:created>
  <dcterms:modified xsi:type="dcterms:W3CDTF">2025-06-10T19:04:54Z</dcterms:modified>
</cp:coreProperties>
</file>